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gunda etapa" sheetId="1" r:id="rId1"/>
  </sheets>
  <externalReferences>
    <externalReference r:id="rId4"/>
    <externalReference r:id="rId5"/>
    <externalReference r:id="rId6"/>
  </externalReferences>
  <definedNames>
    <definedName name="_PP1">#REF!</definedName>
    <definedName name="_PP10">#REF!</definedName>
    <definedName name="_PP11">#REF!</definedName>
    <definedName name="_PP12">#REF!</definedName>
    <definedName name="_PP13">#REF!</definedName>
    <definedName name="_PP14">#REF!</definedName>
    <definedName name="_PP2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PP8">#REF!</definedName>
    <definedName name="_PP9">#REF!</definedName>
    <definedName name="ACTA">'[1]ACTA 01 OBRA'!#REF!</definedName>
    <definedName name="ANTICIPO">#REF!</definedName>
    <definedName name="AUI">#REF!</definedName>
    <definedName name="BudgetTab">#REF!</definedName>
    <definedName name="BuiltIn_Print_Area">#REF!</definedName>
    <definedName name="BuiltIn_Print_Area___2">#REF!</definedName>
    <definedName name="BuiltIn_Print_Titles">#REF!</definedName>
    <definedName name="C_">#REF!</definedName>
    <definedName name="cc">#REF!</definedName>
    <definedName name="componentes">'[2]Listado'!$U$2:$U$9</definedName>
    <definedName name="CONSTRUCTOR">#REF!</definedName>
    <definedName name="ddd">#REF!</definedName>
    <definedName name="descentralizadas">#REF!</definedName>
    <definedName name="dfd">#REF!</definedName>
    <definedName name="ent_financiadoras">'[3]Entidades Financiadoras'!$A$1:$A$523</definedName>
    <definedName name="Formaleta">#REF!</definedName>
    <definedName name="FORMALETA1">#REF!</definedName>
    <definedName name="gg">#REF!</definedName>
    <definedName name="ggg">#REF!</definedName>
    <definedName name="inf">#REF!</definedName>
    <definedName name="INICIA">#REF!</definedName>
    <definedName name="INTERVENTOR">#REF!</definedName>
    <definedName name="ipse">#REF!</definedName>
    <definedName name="L_">#REF!</definedName>
    <definedName name="marco">#REF!</definedName>
    <definedName name="NI">#REF!</definedName>
    <definedName name="objetivospolítica">#REF!</definedName>
    <definedName name="P0">#REF!</definedName>
    <definedName name="PLAZO">#REF!</definedName>
    <definedName name="porcentaje">#REF!</definedName>
    <definedName name="producto">#REF!</definedName>
    <definedName name="q_t_">#REF!</definedName>
    <definedName name="q0">#REF!</definedName>
    <definedName name="R_">#REF!</definedName>
    <definedName name="res_amazonas">#REF!</definedName>
    <definedName name="res_antioquia">#REF!</definedName>
    <definedName name="res_arauca">#REF!</definedName>
    <definedName name="res_boyacá">#REF!</definedName>
    <definedName name="res_caldas">#REF!</definedName>
    <definedName name="res_caquetá">#REF!</definedName>
    <definedName name="res_casanare">#REF!</definedName>
    <definedName name="res_cauca">#REF!</definedName>
    <definedName name="res_cesar">#REF!</definedName>
    <definedName name="res_chocó">#REF!</definedName>
    <definedName name="res_córdoba">#REF!</definedName>
    <definedName name="res_guainía">#REF!</definedName>
    <definedName name="res_guajira">#REF!</definedName>
    <definedName name="res_guaviare">#REF!</definedName>
    <definedName name="res_huila">#REF!</definedName>
    <definedName name="res_magdalena">#REF!</definedName>
    <definedName name="res_meta">#REF!</definedName>
    <definedName name="res_nariño">#REF!</definedName>
    <definedName name="res_ntesantander">#REF!</definedName>
    <definedName name="res_putumayo">#REF!</definedName>
    <definedName name="res_risaralda">#REF!</definedName>
    <definedName name="res_santander">#REF!</definedName>
    <definedName name="res_sucre">#REF!</definedName>
    <definedName name="res_tolima">#REF!</definedName>
    <definedName name="res_valle">#REF!</definedName>
    <definedName name="res_vaupés">#REF!</definedName>
    <definedName name="res_vichada">#REF!</definedName>
    <definedName name="t_">#REF!</definedName>
    <definedName name="unidades">'[2]Listado'!$AI$2:$AI$85</definedName>
    <definedName name="VACUMULADO">#REF!</definedName>
    <definedName name="val_rps">#REF!</definedName>
    <definedName name="VALOR1">#REF!</definedName>
    <definedName name="VALOR2">#REF!</definedName>
    <definedName name="vcontrato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<sst xmlns="http://schemas.openxmlformats.org/spreadsheetml/2006/main" count="144" uniqueCount="93">
  <si>
    <t xml:space="preserve">                       UNIVERSIDAD DEL CAUCA</t>
  </si>
  <si>
    <t xml:space="preserve">                       VICERRECTORIA ADMINISTRATIVA</t>
  </si>
  <si>
    <t>CANT.</t>
  </si>
  <si>
    <t>VR. UNITARIO</t>
  </si>
  <si>
    <t>VR. TOTAL</t>
  </si>
  <si>
    <t>ML</t>
  </si>
  <si>
    <t>M3</t>
  </si>
  <si>
    <t>M2</t>
  </si>
  <si>
    <t>IVA 16% SOBRE LA UTILIDAD 5%</t>
  </si>
  <si>
    <t>COSTO TOTAL</t>
  </si>
  <si>
    <t>UN</t>
  </si>
  <si>
    <t>MAMPOSTERIA  TIPO LIVIANA</t>
  </si>
  <si>
    <t>SISTEMA AISLAMIENTO TERMICO Y ACUSTICO</t>
  </si>
  <si>
    <t>Suministro e instalación de Frescasa con papel  de 3,5" para aislamiento de sonidos en muros livianos</t>
  </si>
  <si>
    <t>Localización y replanteo  obra Arquitectonica</t>
  </si>
  <si>
    <t>Campamento en tabla, 18M2</t>
  </si>
  <si>
    <t>Cerramiento provisional Tela fib. Tejída H=2,10M-Borde</t>
  </si>
  <si>
    <t>Repello  de muros  mortero 1:3</t>
  </si>
  <si>
    <t xml:space="preserve">Suministro e instalación de cerámica Nuevo Valencia primera calidad de 0.20 x 0.30, color blanco para muros ref. 286019001 </t>
  </si>
  <si>
    <t>SobrePiso en concreto 18cm de espesor 3000PSI  21 Mpa</t>
  </si>
  <si>
    <t>Construcción de muro doble cara en Superboard, 10 mm,  instalado sobre perfilería rolada calibre 26, cada 60 cm, con tratamiento de juntas mediante la utilización de masilla Etercoat como sellador y cinta malla,  aplicación de Eterglas.  Incluye estuco y pintura vinilo tipo I a tres (3) manos,  según especificaciones del proveedor.</t>
  </si>
  <si>
    <t>Suministro e instalación de dispensadores de papel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</si>
  <si>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</si>
  <si>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</si>
  <si>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</si>
  <si>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</si>
  <si>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de acabado  en granito pulido blanco No. 2, salpicadero en media caña h= 0.10, para mesones, incluye carteras, dilataciones en bronce, ancho del mesón=0,60, cartera lateral = 0,10</t>
  </si>
  <si>
    <t xml:space="preserve">Desmonte Punto eléctrico, retiro de cableado y aparato, resane mortero 1:3 </t>
  </si>
  <si>
    <t>Suministro e instalación de Espejo 5mm</t>
  </si>
  <si>
    <t>AIU (25%)</t>
  </si>
  <si>
    <t>COSTO DIRECTO + COSTO INDIRECTO</t>
  </si>
  <si>
    <t xml:space="preserve">VR. OBRA </t>
  </si>
  <si>
    <t>Construcción lavatrapeadores enchapado, incluye grifo</t>
  </si>
  <si>
    <t>Recubrimiento de bajantes, estructuras,  tuberías, con laminas de superboard 10 mm, sobre perfileria rolada calibre 24, con tratamiento de juntas con etercoat y masilla Acabado , incluye  estuco y pintura blanca tipo vinilo a tres (3) manos.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</si>
  <si>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 observación que indica (</t>
    </r>
    <r>
      <rPr>
        <b/>
        <sz val="8"/>
        <color indexed="8"/>
        <rFont val="Arial"/>
        <family val="2"/>
      </rPr>
      <t>Incluye equipo para trabajo en alturas según norma vigente</t>
    </r>
    <r>
      <rPr>
        <sz val="8"/>
        <color indexed="8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</si>
  <si>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UNIDAD</t>
  </si>
  <si>
    <t>Construcción de meson  en concreto de 21 MPA ancho 0,60m espesor 0,07 refuerzo con varilla de 3/8" cada 15cm en ambas direcciones</t>
  </si>
  <si>
    <t xml:space="preserve">                       DIVISION ADMINISTRATIVA Y DE SERVICIOS</t>
  </si>
  <si>
    <t>ITEM</t>
  </si>
  <si>
    <t>CAPITULO</t>
  </si>
  <si>
    <t>PRELIMINARES GENERALES</t>
  </si>
  <si>
    <t>Suministro e instalación de lavamanos para Discapacitados completoTipo Corona FREE ANTIBACTERIAL Ref 00389A001 o similar, Incluye soportes</t>
  </si>
  <si>
    <t>Suministro e instalación de Barra Seguridad 30 Pulgadas para baño discapacitados Tipo Corona Ref 706040001 o similar</t>
  </si>
  <si>
    <t xml:space="preserve">Sum e Inst Cerámica piso antideslizante (.20x.20) </t>
  </si>
  <si>
    <t>DISCRIMINACION AUI</t>
  </si>
  <si>
    <t>ADMINISTRACION (17%)</t>
  </si>
  <si>
    <t>IMPREVISTOS (3%)</t>
  </si>
  <si>
    <t>UTILIDAD (5%)</t>
  </si>
  <si>
    <t>Unid</t>
  </si>
  <si>
    <t>Pintura de correas metalicas</t>
  </si>
  <si>
    <t>BATERIA SANITARIA NUEVA</t>
  </si>
  <si>
    <t>Suministro e instalacion de tuberia de 6''</t>
  </si>
  <si>
    <t>Suministro e instalacion de tuberia de 4''</t>
  </si>
  <si>
    <t>Suministro e instalacion de tuberia de 2''</t>
  </si>
  <si>
    <t>Puntos sanitarios de 2''</t>
  </si>
  <si>
    <t>Puntos sanitarios de 4''</t>
  </si>
  <si>
    <t>unid</t>
  </si>
  <si>
    <t>Red Hidraulica de 1/2´´</t>
  </si>
  <si>
    <t>Red Hidraulica de 3/4´´</t>
  </si>
  <si>
    <t>Puntos Hidraulicos de 1/2''</t>
  </si>
  <si>
    <t>Construccion de muros en ladrillo</t>
  </si>
  <si>
    <t>Vigas de Amarre de 0,15*0,20 incluye acero 4 de 1/2 estr 1/4'' c 15 cm</t>
  </si>
  <si>
    <t>Perforaciones para anclajes de columnas</t>
  </si>
  <si>
    <t>Estuco y pintura de muros</t>
  </si>
  <si>
    <t>Pintura de cerchas metalicas</t>
  </si>
  <si>
    <t>Desmonte Instalacion aire acondicionado</t>
  </si>
  <si>
    <t>Suministro e instalacion de sifones 3´´</t>
  </si>
  <si>
    <t>Suministro e instalacion de rejillas 3´´</t>
  </si>
  <si>
    <t>Suministro e instalacion de Puerta de acceso principal,metalica, incluye accesorios y chapas de seguridad</t>
  </si>
  <si>
    <t>Suministro e insatalacion de vidrios de 4mm, para proteccion lucetas de cubierta</t>
  </si>
  <si>
    <t>PINTURA Y ACABADOS</t>
  </si>
  <si>
    <t>Suministro e instalacion de guarda escobas en material p.v.c. de 0,10m</t>
  </si>
  <si>
    <t>Arreglo y adecuacion de pisos en concreto simple y mortero,empleando aditamentos epoxicos</t>
  </si>
  <si>
    <t xml:space="preserve"> OBRA CIVIL II ETAPA  -  PARA LA ADECUACION DE AULAS, AREA ADMINISTRATIVA Y BATERIA SANITARIA</t>
  </si>
  <si>
    <t>Rasqueteada Lijada  y Resane de muros existentes</t>
  </si>
  <si>
    <t>Revoque de muros existentes</t>
  </si>
  <si>
    <t>Suministro y  aplicación de pintura en vinilo 3 manos para muros existentes en ladrillo , incluye muros y columnas</t>
  </si>
  <si>
    <t>ASEO GENERAL Y LIMPIEZA DE PISOS</t>
  </si>
  <si>
    <t>Aseo general y limpieza de pisos de todas las aulas y pasillos incluye brillada, y limpieza de escombros.</t>
  </si>
  <si>
    <t>CONSTRUCCION DE CIELO FALSO  (Drywall) e= 6mm, tipo Superboard o Eterboard instalado s/ perfileria rolada cl 26 cada 40 cm, tto juntas mediante masillas sikaa joint free, sika imper mur, sika rod, sika joint compound, cinta tipo malla, Eterglas o similar para acabado del cielo en estuco pintura vinilo tres manos, incluye apertura de huecos para iluminación.</t>
  </si>
  <si>
    <t>Pintura de cielos en aulas alturas mayores a 9,0 metros</t>
  </si>
  <si>
    <t>Corte de piso en concreto para instalaciones hidraulicas y sanitarias</t>
  </si>
  <si>
    <t>Demolicion de piso en concreto</t>
  </si>
  <si>
    <t>Cajas de inspeccion de 0,6*0,6 elaboradas en concreto de 21 mpa, incluye acero de refuerzo y tapa.</t>
  </si>
  <si>
    <t>Columnetas de 0,15*0,20 incluye acero de refuerzo, 4 varillas de diámetro 1/2" Y estr 1/4'' c 15 cm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</si>
  <si>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</si>
  <si>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Puntos electricos con cableado y aparateado</t>
  </si>
  <si>
    <t>bote de escombros incluye acarreo</t>
  </si>
  <si>
    <t>EN EL CAMPUS CARVAJAL DE SANTANDER DE QUILICHAO UNIVERSIDAD DEL CAUCA</t>
  </si>
  <si>
    <t xml:space="preserve">                       AREA DE MANTENIMIENTO.</t>
  </si>
  <si>
    <t>PROPONENTE:</t>
  </si>
  <si>
    <t>C.C. o Nit</t>
  </si>
  <si>
    <t>ANEXO B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</si>
</sst>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&quot;$&quot;#,##0.00"/>
    <numFmt numFmtId="174" formatCode="0.0"/>
    <numFmt numFmtId="175" formatCode="&quot;$&quot;#,##0;[Red]\-&quot;$&quot;#,##0"/>
    <numFmt numFmtId="176" formatCode="&quot;$&quot;#,##0.00_);[Red]\(&quot;$&quot;#,##0.00\)"/>
    <numFmt numFmtId="177" formatCode="\$#,##0\ ;\(\$#,##0\)"/>
    <numFmt numFmtId="178" formatCode="_ [$€-2]\ * #,##0.00_ ;_ [$€-2]\ * \-#,##0.00_ ;_ [$€-2]\ * &quot;-&quot;??_ "/>
    <numFmt numFmtId="179" formatCode="#,##0.0"/>
    <numFmt numFmtId="180" formatCode="#,##0.0000"/>
    <numFmt numFmtId="181" formatCode="\K0\+000.00"/>
    <numFmt numFmtId="182" formatCode="_ * #,##0_ ;_ * \-#,##0_ ;_ * &quot;-&quot;??_ ;_ @_ "/>
    <numFmt numFmtId="183" formatCode="_(&quot;$&quot;\ * #,##0_);_(&quot;$&quot;\ * \(#,##0\);_(&quot;$&quot;\ * &quot;-&quot;??_);_(@_)"/>
    <numFmt numFmtId="184" formatCode="_(&quot;$&quot;\ * #,##0.000_);_(&quot;$&quot;\ * \(#,##0.000\);_(&quot;$&quot;\ * &quot;-&quot;??_);_(@_)"/>
    <numFmt numFmtId="185" formatCode="&quot;$&quot;\ #,##0"/>
    <numFmt numFmtId="186" formatCode="_(&quot;$&quot;\ * #,##0.0_);_(&quot;$&quot;\ * \(#,##0.0\);_(&quot;$&quot;\ * &quot;-&quot;??_);_(@_)"/>
    <numFmt numFmtId="187" formatCode="_(&quot;$&quot;\ * #,##0.000_);_(&quot;$&quot;\ * \(#,##0.000\);_(&quot;$&quot;\ * &quot;-&quot;???_);_(@_)"/>
    <numFmt numFmtId="188" formatCode="0.000"/>
    <numFmt numFmtId="189" formatCode="_ * #,##0.00_ ;_ * \-#,##0.00_ ;_ * \-??_ ;_ @_ 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38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78" fontId="7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0" fontId="47" fillId="32" borderId="4" applyNumberFormat="0" applyFont="0" applyAlignment="0" applyProtection="0"/>
    <xf numFmtId="0" fontId="47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4" fontId="39" fillId="0" borderId="10" xfId="0" applyNumberFormat="1" applyFont="1" applyFill="1" applyBorder="1" applyAlignment="1">
      <alignment horizontal="justify" vertical="top" wrapText="1"/>
    </xf>
    <xf numFmtId="4" fontId="39" fillId="0" borderId="11" xfId="0" applyNumberFormat="1" applyFont="1" applyFill="1" applyBorder="1" applyAlignment="1">
      <alignment horizontal="justify" vertical="top" wrapText="1"/>
    </xf>
    <xf numFmtId="4" fontId="40" fillId="0" borderId="10" xfId="0" applyNumberFormat="1" applyFont="1" applyFill="1" applyBorder="1" applyAlignment="1">
      <alignment horizontal="justify" vertical="top" wrapText="1"/>
    </xf>
    <xf numFmtId="9" fontId="14" fillId="0" borderId="10" xfId="193" applyFont="1" applyFill="1" applyBorder="1" applyAlignment="1" applyProtection="1">
      <alignment horizontal="center" vertical="center"/>
      <protection locked="0"/>
    </xf>
    <xf numFmtId="17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12" xfId="0" applyBorder="1" applyAlignment="1">
      <alignment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3" xfId="77" applyNumberFormat="1" applyFont="1" applyFill="1" applyBorder="1" applyAlignment="1">
      <alignment horizontal="right" vertical="center" wrapText="1" shrinkToFit="1"/>
    </xf>
    <xf numFmtId="0" fontId="4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2" fontId="4" fillId="0" borderId="16" xfId="0" applyNumberFormat="1" applyFont="1" applyFill="1" applyBorder="1" applyAlignment="1">
      <alignment vertical="center"/>
    </xf>
    <xf numFmtId="2" fontId="66" fillId="0" borderId="17" xfId="0" applyNumberFormat="1" applyFont="1" applyFill="1" applyBorder="1" applyAlignment="1">
      <alignment horizontal="right" vertical="top"/>
    </xf>
    <xf numFmtId="174" fontId="40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40" fillId="0" borderId="18" xfId="0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>
      <alignment horizontal="justify" vertical="center" wrapText="1"/>
    </xf>
    <xf numFmtId="1" fontId="40" fillId="0" borderId="17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7" fillId="0" borderId="0" xfId="135" applyFont="1" applyFill="1" applyBorder="1">
      <alignment/>
      <protection/>
    </xf>
    <xf numFmtId="0" fontId="40" fillId="0" borderId="16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>
      <alignment/>
    </xf>
    <xf numFmtId="4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justify" vertical="top" wrapText="1"/>
    </xf>
    <xf numFmtId="183" fontId="19" fillId="0" borderId="19" xfId="110" applyNumberFormat="1" applyFont="1" applyFill="1" applyBorder="1" applyAlignment="1" applyProtection="1">
      <alignment vertical="top"/>
      <protection locked="0"/>
    </xf>
    <xf numFmtId="183" fontId="18" fillId="0" borderId="19" xfId="110" applyNumberFormat="1" applyFont="1" applyBorder="1" applyAlignment="1">
      <alignment vertical="top"/>
    </xf>
    <xf numFmtId="183" fontId="0" fillId="0" borderId="0" xfId="0" applyNumberFormat="1" applyAlignment="1">
      <alignment horizontal="right" vertical="top"/>
    </xf>
    <xf numFmtId="183" fontId="0" fillId="0" borderId="20" xfId="0" applyNumberFormat="1" applyBorder="1" applyAlignment="1">
      <alignment horizontal="right" vertical="top"/>
    </xf>
    <xf numFmtId="183" fontId="0" fillId="0" borderId="21" xfId="0" applyNumberFormat="1" applyFill="1" applyBorder="1" applyAlignment="1">
      <alignment vertical="top"/>
    </xf>
    <xf numFmtId="183" fontId="4" fillId="0" borderId="21" xfId="0" applyNumberFormat="1" applyFont="1" applyFill="1" applyBorder="1" applyAlignment="1">
      <alignment horizontal="right" vertical="top"/>
    </xf>
    <xf numFmtId="183" fontId="40" fillId="0" borderId="22" xfId="0" applyNumberFormat="1" applyFont="1" applyFill="1" applyBorder="1" applyAlignment="1">
      <alignment horizontal="right" vertical="top" wrapText="1"/>
    </xf>
    <xf numFmtId="183" fontId="42" fillId="0" borderId="19" xfId="110" applyNumberFormat="1" applyFont="1" applyFill="1" applyBorder="1" applyAlignment="1">
      <alignment horizontal="right" vertical="top"/>
    </xf>
    <xf numFmtId="183" fontId="0" fillId="0" borderId="0" xfId="0" applyNumberFormat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 horizontal="right" vertical="center"/>
    </xf>
    <xf numFmtId="183" fontId="39" fillId="0" borderId="13" xfId="110" applyNumberFormat="1" applyFont="1" applyFill="1" applyBorder="1" applyAlignment="1">
      <alignment horizontal="right" vertical="center"/>
    </xf>
    <xf numFmtId="183" fontId="42" fillId="0" borderId="10" xfId="110" applyNumberFormat="1" applyFont="1" applyFill="1" applyBorder="1" applyAlignment="1">
      <alignment horizontal="right" vertical="top"/>
    </xf>
    <xf numFmtId="183" fontId="42" fillId="0" borderId="10" xfId="0" applyNumberFormat="1" applyFont="1" applyFill="1" applyBorder="1" applyAlignment="1">
      <alignment horizontal="center" vertical="top" wrapText="1" shrinkToFit="1"/>
    </xf>
    <xf numFmtId="183" fontId="43" fillId="0" borderId="10" xfId="0" applyNumberFormat="1" applyFont="1" applyFill="1" applyBorder="1" applyAlignment="1">
      <alignment horizontal="center" vertical="top"/>
    </xf>
    <xf numFmtId="183" fontId="11" fillId="0" borderId="10" xfId="0" applyNumberFormat="1" applyFont="1" applyFill="1" applyBorder="1" applyAlignment="1" applyProtection="1">
      <alignment horizontal="center" vertical="center"/>
      <protection locked="0"/>
    </xf>
    <xf numFmtId="183" fontId="14" fillId="0" borderId="0" xfId="0" applyNumberFormat="1" applyFont="1" applyFill="1" applyBorder="1" applyAlignment="1" applyProtection="1">
      <alignment horizontal="center" vertical="center"/>
      <protection locked="0"/>
    </xf>
    <xf numFmtId="183" fontId="64" fillId="0" borderId="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>
      <alignment horizontal="center" vertical="center" wrapText="1"/>
    </xf>
    <xf numFmtId="183" fontId="43" fillId="0" borderId="14" xfId="0" applyNumberFormat="1" applyFont="1" applyFill="1" applyBorder="1" applyAlignment="1">
      <alignment horizontal="center" vertical="center" wrapText="1"/>
    </xf>
    <xf numFmtId="183" fontId="43" fillId="0" borderId="24" xfId="0" applyNumberFormat="1" applyFont="1" applyFill="1" applyBorder="1" applyAlignment="1">
      <alignment horizontal="center" vertical="top" wrapText="1"/>
    </xf>
    <xf numFmtId="184" fontId="0" fillId="0" borderId="0" xfId="0" applyNumberFormat="1" applyAlignment="1">
      <alignment/>
    </xf>
    <xf numFmtId="0" fontId="17" fillId="0" borderId="10" xfId="0" applyFont="1" applyFill="1" applyBorder="1" applyAlignment="1">
      <alignment/>
    </xf>
    <xf numFmtId="185" fontId="17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2" fontId="42" fillId="0" borderId="10" xfId="77" applyNumberFormat="1" applyFont="1" applyFill="1" applyBorder="1" applyAlignment="1">
      <alignment horizontal="right" vertical="top" wrapText="1" shrinkToFit="1"/>
    </xf>
    <xf numFmtId="2" fontId="42" fillId="0" borderId="10" xfId="0" applyNumberFormat="1" applyFont="1" applyFill="1" applyBorder="1" applyAlignment="1">
      <alignment horizontal="center" vertical="top" wrapText="1" shrinkToFit="1"/>
    </xf>
    <xf numFmtId="2" fontId="42" fillId="0" borderId="10" xfId="0" applyNumberFormat="1" applyFont="1" applyFill="1" applyBorder="1" applyAlignment="1">
      <alignment horizontal="right" vertical="top" wrapText="1" shrinkToFit="1"/>
    </xf>
    <xf numFmtId="2" fontId="43" fillId="0" borderId="10" xfId="0" applyNumberFormat="1" applyFont="1" applyFill="1" applyBorder="1" applyAlignment="1">
      <alignment horizontal="center" vertical="top"/>
    </xf>
    <xf numFmtId="2" fontId="42" fillId="0" borderId="13" xfId="77" applyNumberFormat="1" applyFont="1" applyFill="1" applyBorder="1" applyAlignment="1">
      <alignment horizontal="right" vertical="top" wrapText="1" shrinkToFit="1"/>
    </xf>
    <xf numFmtId="183" fontId="42" fillId="0" borderId="13" xfId="110" applyNumberFormat="1" applyFont="1" applyFill="1" applyBorder="1" applyAlignment="1">
      <alignment horizontal="right" vertical="top"/>
    </xf>
    <xf numFmtId="183" fontId="42" fillId="0" borderId="0" xfId="110" applyNumberFormat="1" applyFont="1" applyFill="1" applyBorder="1" applyAlignment="1">
      <alignment horizontal="right" vertical="top"/>
    </xf>
    <xf numFmtId="172" fontId="10" fillId="0" borderId="17" xfId="77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vertical="center"/>
      <protection locked="0"/>
    </xf>
    <xf numFmtId="172" fontId="39" fillId="0" borderId="18" xfId="77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justify" vertical="center" wrapText="1"/>
    </xf>
    <xf numFmtId="0" fontId="9" fillId="0" borderId="13" xfId="0" applyFont="1" applyBorder="1" applyAlignment="1">
      <alignment/>
    </xf>
    <xf numFmtId="183" fontId="0" fillId="0" borderId="0" xfId="0" applyNumberFormat="1" applyFill="1" applyAlignment="1">
      <alignment/>
    </xf>
    <xf numFmtId="2" fontId="66" fillId="0" borderId="25" xfId="0" applyNumberFormat="1" applyFont="1" applyFill="1" applyBorder="1" applyAlignment="1">
      <alignment horizontal="right" vertical="top"/>
    </xf>
    <xf numFmtId="4" fontId="42" fillId="0" borderId="26" xfId="0" applyNumberFormat="1" applyFont="1" applyFill="1" applyBorder="1" applyAlignment="1">
      <alignment horizontal="center" vertical="top" wrapText="1"/>
    </xf>
    <xf numFmtId="4" fontId="39" fillId="33" borderId="26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4" fontId="39" fillId="33" borderId="1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183" fontId="20" fillId="0" borderId="0" xfId="0" applyNumberFormat="1" applyFont="1" applyAlignment="1">
      <alignment/>
    </xf>
    <xf numFmtId="44" fontId="20" fillId="0" borderId="0" xfId="0" applyNumberFormat="1" applyFont="1" applyAlignment="1">
      <alignment/>
    </xf>
    <xf numFmtId="4" fontId="39" fillId="33" borderId="11" xfId="0" applyNumberFormat="1" applyFont="1" applyFill="1" applyBorder="1" applyAlignment="1">
      <alignment horizontal="justify" vertical="top" wrapText="1"/>
    </xf>
    <xf numFmtId="187" fontId="0" fillId="0" borderId="0" xfId="0" applyNumberFormat="1" applyAlignment="1">
      <alignment/>
    </xf>
    <xf numFmtId="4" fontId="44" fillId="33" borderId="26" xfId="0" applyNumberFormat="1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/>
    </xf>
    <xf numFmtId="183" fontId="9" fillId="0" borderId="13" xfId="0" applyNumberFormat="1" applyFont="1" applyBorder="1" applyAlignment="1">
      <alignment/>
    </xf>
    <xf numFmtId="183" fontId="18" fillId="0" borderId="22" xfId="110" applyNumberFormat="1" applyFont="1" applyBorder="1" applyAlignment="1">
      <alignment vertical="top"/>
    </xf>
    <xf numFmtId="183" fontId="19" fillId="0" borderId="27" xfId="120" applyNumberFormat="1" applyFont="1" applyFill="1" applyBorder="1" applyAlignment="1" applyProtection="1">
      <alignment vertical="top"/>
      <protection locked="0"/>
    </xf>
    <xf numFmtId="2" fontId="66" fillId="0" borderId="18" xfId="0" applyNumberFormat="1" applyFont="1" applyFill="1" applyBorder="1" applyAlignment="1">
      <alignment horizontal="right" vertical="top"/>
    </xf>
    <xf numFmtId="4" fontId="39" fillId="0" borderId="28" xfId="0" applyNumberFormat="1" applyFont="1" applyFill="1" applyBorder="1" applyAlignment="1">
      <alignment horizontal="justify" vertical="top" wrapText="1"/>
    </xf>
    <xf numFmtId="4" fontId="42" fillId="0" borderId="13" xfId="0" applyNumberFormat="1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justify" vertical="top" wrapText="1"/>
    </xf>
    <xf numFmtId="4" fontId="45" fillId="33" borderId="10" xfId="0" applyNumberFormat="1" applyFont="1" applyFill="1" applyBorder="1" applyAlignment="1">
      <alignment horizontal="center" vertical="top" wrapText="1"/>
    </xf>
    <xf numFmtId="2" fontId="42" fillId="33" borderId="13" xfId="77" applyNumberFormat="1" applyFont="1" applyFill="1" applyBorder="1" applyAlignment="1">
      <alignment horizontal="right" vertical="top" wrapText="1" shrinkToFit="1"/>
    </xf>
    <xf numFmtId="183" fontId="42" fillId="33" borderId="13" xfId="11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83" fontId="0" fillId="33" borderId="0" xfId="0" applyNumberFormat="1" applyFill="1" applyBorder="1" applyAlignment="1">
      <alignment/>
    </xf>
    <xf numFmtId="2" fontId="68" fillId="0" borderId="25" xfId="0" applyNumberFormat="1" applyFont="1" applyFill="1" applyBorder="1" applyAlignment="1">
      <alignment horizontal="right" vertical="top"/>
    </xf>
    <xf numFmtId="172" fontId="10" fillId="0" borderId="0" xfId="77" applyFont="1" applyFill="1" applyBorder="1" applyAlignment="1">
      <alignment horizontal="center"/>
    </xf>
    <xf numFmtId="0" fontId="0" fillId="0" borderId="0" xfId="0" applyBorder="1" applyAlignment="1">
      <alignment/>
    </xf>
    <xf numFmtId="183" fontId="14" fillId="0" borderId="0" xfId="110" applyNumberFormat="1" applyFont="1" applyFill="1" applyBorder="1" applyAlignment="1" applyProtection="1">
      <alignment vertical="top"/>
      <protection locked="0"/>
    </xf>
    <xf numFmtId="183" fontId="64" fillId="0" borderId="0" xfId="0" applyNumberFormat="1" applyFont="1" applyBorder="1" applyAlignment="1">
      <alignment vertical="top"/>
    </xf>
    <xf numFmtId="183" fontId="21" fillId="33" borderId="0" xfId="0" applyNumberFormat="1" applyFont="1" applyFill="1" applyBorder="1" applyAlignment="1">
      <alignment horizontal="right" vertical="top"/>
    </xf>
    <xf numFmtId="183" fontId="0" fillId="0" borderId="0" xfId="0" applyNumberFormat="1" applyBorder="1" applyAlignment="1">
      <alignment horizontal="right" vertical="top"/>
    </xf>
    <xf numFmtId="172" fontId="10" fillId="0" borderId="10" xfId="77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14" fillId="0" borderId="10" xfId="0" applyNumberFormat="1" applyFont="1" applyFill="1" applyBorder="1" applyAlignment="1" applyProtection="1">
      <alignment horizontal="center" vertical="center"/>
      <protection locked="0"/>
    </xf>
    <xf numFmtId="183" fontId="19" fillId="0" borderId="10" xfId="110" applyNumberFormat="1" applyFont="1" applyFill="1" applyBorder="1" applyAlignment="1" applyProtection="1">
      <alignment vertical="top"/>
      <protection locked="0"/>
    </xf>
    <xf numFmtId="2" fontId="66" fillId="33" borderId="17" xfId="0" applyNumberFormat="1" applyFont="1" applyFill="1" applyBorder="1" applyAlignment="1">
      <alignment horizontal="right" vertical="top"/>
    </xf>
    <xf numFmtId="0" fontId="12" fillId="0" borderId="10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left" vertical="top" wrapText="1"/>
    </xf>
    <xf numFmtId="0" fontId="64" fillId="0" borderId="28" xfId="0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/>
    </xf>
    <xf numFmtId="182" fontId="0" fillId="0" borderId="21" xfId="0" applyNumberFormat="1" applyFill="1" applyBorder="1" applyAlignment="1">
      <alignment horizontal="right"/>
    </xf>
    <xf numFmtId="0" fontId="43" fillId="0" borderId="16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2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 quotePrefix="1">
      <alignment horizontal="left" vertical="center"/>
      <protection locked="0"/>
    </xf>
    <xf numFmtId="0" fontId="64" fillId="0" borderId="0" xfId="0" applyFont="1" applyBorder="1" applyAlignment="1">
      <alignment horizontal="justify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183" fontId="40" fillId="0" borderId="31" xfId="0" applyNumberFormat="1" applyFont="1" applyFill="1" applyBorder="1" applyAlignment="1" applyProtection="1">
      <alignment horizontal="center" vertical="center" wrapText="1"/>
      <protection locked="0"/>
    </xf>
    <xf numFmtId="183" fontId="4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6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</cellXfs>
  <cellStyles count="2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Comma [0]" xfId="49"/>
    <cellStyle name="Comma_SOLVER1" xfId="50"/>
    <cellStyle name="Comma0" xfId="51"/>
    <cellStyle name="Comma0 2" xfId="52"/>
    <cellStyle name="Comma0 3" xfId="53"/>
    <cellStyle name="Currency [0]" xfId="54"/>
    <cellStyle name="Currency_Solver Example" xfId="55"/>
    <cellStyle name="Currency0" xfId="56"/>
    <cellStyle name="Currency0 2" xfId="57"/>
    <cellStyle name="Currency0 3" xfId="58"/>
    <cellStyle name="Date" xfId="59"/>
    <cellStyle name="Date 2" xfId="60"/>
    <cellStyle name="Date 3" xfId="61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uro" xfId="70"/>
    <cellStyle name="Fixed" xfId="71"/>
    <cellStyle name="Fixed 2" xfId="72"/>
    <cellStyle name="Fixed 3" xfId="73"/>
    <cellStyle name="Heading 1" xfId="74"/>
    <cellStyle name="Heading 2" xfId="75"/>
    <cellStyle name="Incorrecto" xfId="76"/>
    <cellStyle name="Comma" xfId="77"/>
    <cellStyle name="Comma [0]" xfId="78"/>
    <cellStyle name="Millares 10" xfId="79"/>
    <cellStyle name="Millares 10 2" xfId="80"/>
    <cellStyle name="Millares 11" xfId="81"/>
    <cellStyle name="Millares 17" xfId="82"/>
    <cellStyle name="Millares 2" xfId="83"/>
    <cellStyle name="Millares 2 2" xfId="84"/>
    <cellStyle name="Millares 2 2 2" xfId="85"/>
    <cellStyle name="Millares 2 3" xfId="86"/>
    <cellStyle name="Millares 2 4" xfId="87"/>
    <cellStyle name="Millares 3" xfId="88"/>
    <cellStyle name="Millares 3 2" xfId="89"/>
    <cellStyle name="Millares 3 3" xfId="90"/>
    <cellStyle name="Millares 4" xfId="91"/>
    <cellStyle name="Millares 4 2" xfId="92"/>
    <cellStyle name="Millares 4 3" xfId="93"/>
    <cellStyle name="Millares 5" xfId="94"/>
    <cellStyle name="Millares 5 2" xfId="95"/>
    <cellStyle name="Millares 5 3" xfId="96"/>
    <cellStyle name="Millares 6" xfId="97"/>
    <cellStyle name="Millares 6 2" xfId="98"/>
    <cellStyle name="Millares 6 2 2" xfId="99"/>
    <cellStyle name="Millares 6 2 3" xfId="100"/>
    <cellStyle name="Millares 6 3" xfId="101"/>
    <cellStyle name="Millares 6 4" xfId="102"/>
    <cellStyle name="Millares 7" xfId="103"/>
    <cellStyle name="Millares 7 2" xfId="104"/>
    <cellStyle name="Millares 7 3" xfId="105"/>
    <cellStyle name="Millares 8" xfId="106"/>
    <cellStyle name="Millares 8 2" xfId="107"/>
    <cellStyle name="Millares 8 3" xfId="108"/>
    <cellStyle name="Millares 9" xfId="109"/>
    <cellStyle name="Currency" xfId="110"/>
    <cellStyle name="Currency [0]" xfId="111"/>
    <cellStyle name="Moneda 2" xfId="112"/>
    <cellStyle name="Moneda 2 2" xfId="113"/>
    <cellStyle name="Moneda 2 3" xfId="114"/>
    <cellStyle name="Moneda 3" xfId="115"/>
    <cellStyle name="Moneda 3 2" xfId="116"/>
    <cellStyle name="Moneda 3 3" xfId="117"/>
    <cellStyle name="Moneda 4" xfId="118"/>
    <cellStyle name="Moneda 4 2" xfId="119"/>
    <cellStyle name="Moneda 5" xfId="120"/>
    <cellStyle name="Neutral" xfId="121"/>
    <cellStyle name="Normal 10" xfId="122"/>
    <cellStyle name="Normal 11" xfId="123"/>
    <cellStyle name="Normal 12" xfId="124"/>
    <cellStyle name="Normal 13" xfId="125"/>
    <cellStyle name="Normal 13 2" xfId="126"/>
    <cellStyle name="Normal 13 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9" xfId="134"/>
    <cellStyle name="Normal 2" xfId="135"/>
    <cellStyle name="Normal 2 2" xfId="136"/>
    <cellStyle name="Normal 2 3" xfId="137"/>
    <cellStyle name="Normal 2 4" xfId="138"/>
    <cellStyle name="Normal 21" xfId="139"/>
    <cellStyle name="Normal 22" xfId="140"/>
    <cellStyle name="Normal 23" xfId="141"/>
    <cellStyle name="Normal 24" xfId="142"/>
    <cellStyle name="Normal 3" xfId="143"/>
    <cellStyle name="Normal 3 2" xfId="144"/>
    <cellStyle name="Normal 3 2 2" xfId="145"/>
    <cellStyle name="Normal 3 3" xfId="146"/>
    <cellStyle name="Normal 4" xfId="147"/>
    <cellStyle name="Normal 4 2" xfId="148"/>
    <cellStyle name="Normal 4 2 2" xfId="149"/>
    <cellStyle name="Normal 4 2 2 2" xfId="150"/>
    <cellStyle name="Normal 4 2 3" xfId="151"/>
    <cellStyle name="Normal 4 3" xfId="152"/>
    <cellStyle name="Normal 4 3 2" xfId="153"/>
    <cellStyle name="Normal 4 4" xfId="154"/>
    <cellStyle name="Normal 4 4 2" xfId="155"/>
    <cellStyle name="Normal 4 5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6" xfId="163"/>
    <cellStyle name="Normal 6 2" xfId="164"/>
    <cellStyle name="Normal 6 3" xfId="165"/>
    <cellStyle name="Normal 7" xfId="166"/>
    <cellStyle name="Normal 7 2" xfId="167"/>
    <cellStyle name="Normal 7 2 2" xfId="168"/>
    <cellStyle name="Normal 7 2 2 2" xfId="169"/>
    <cellStyle name="Normal 7 2 3" xfId="170"/>
    <cellStyle name="Normal 7 3" xfId="171"/>
    <cellStyle name="Normal 7 3 2" xfId="172"/>
    <cellStyle name="Normal 7 4" xfId="173"/>
    <cellStyle name="Normal 7 4 2" xfId="174"/>
    <cellStyle name="Normal 7 5" xfId="175"/>
    <cellStyle name="Normal 8" xfId="176"/>
    <cellStyle name="Normal 9" xfId="177"/>
    <cellStyle name="Normal 9 2" xfId="178"/>
    <cellStyle name="Normal 9 2 2" xfId="179"/>
    <cellStyle name="Normal 9 3" xfId="180"/>
    <cellStyle name="Normal 9 3 2" xfId="181"/>
    <cellStyle name="Normal 9 4" xfId="182"/>
    <cellStyle name="Notas" xfId="183"/>
    <cellStyle name="Notas 2" xfId="184"/>
    <cellStyle name="Notas 2 2" xfId="185"/>
    <cellStyle name="Percent" xfId="186"/>
    <cellStyle name="Porcentaje 2" xfId="187"/>
    <cellStyle name="Porcentaje 2 2" xfId="188"/>
    <cellStyle name="Porcentaje 2 2 2" xfId="189"/>
    <cellStyle name="Porcentaje 2 3" xfId="190"/>
    <cellStyle name="Porcentual 2" xfId="191"/>
    <cellStyle name="Porcentual 2 2" xfId="192"/>
    <cellStyle name="Porcentual 2 2 2" xfId="193"/>
    <cellStyle name="Porcentual 2 3" xfId="194"/>
    <cellStyle name="Porcentual 3" xfId="195"/>
    <cellStyle name="Porcentual 3 2" xfId="196"/>
    <cellStyle name="Porcentual 3 2 2" xfId="197"/>
    <cellStyle name="Porcentual 3 2 2 2" xfId="198"/>
    <cellStyle name="Porcentual 3 2 3" xfId="199"/>
    <cellStyle name="Porcentual 3 3" xfId="200"/>
    <cellStyle name="Porcentual 3 3 2" xfId="201"/>
    <cellStyle name="Porcentual 3 4" xfId="202"/>
    <cellStyle name="Porcentual 3 4 2" xfId="203"/>
    <cellStyle name="Porcentual 3 5" xfId="204"/>
    <cellStyle name="Porcentual 4" xfId="205"/>
    <cellStyle name="Porcentual 4 2" xfId="206"/>
    <cellStyle name="Salida" xfId="207"/>
    <cellStyle name="Texto de advertencia" xfId="208"/>
    <cellStyle name="Texto explicativo" xfId="209"/>
    <cellStyle name="Título" xfId="210"/>
    <cellStyle name="Título 1" xfId="211"/>
    <cellStyle name="Título 2" xfId="212"/>
    <cellStyle name="Título 3" xfId="213"/>
    <cellStyle name="Total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38100</xdr:rowOff>
    </xdr:from>
    <xdr:to>
      <xdr:col>3</xdr:col>
      <xdr:colOff>514350</xdr:colOff>
      <xdr:row>5</xdr:row>
      <xdr:rowOff>171450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81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99"/>
  <sheetViews>
    <sheetView tabSelected="1" zoomScalePageLayoutView="0" workbookViewId="0" topLeftCell="B1">
      <selection activeCell="H16" sqref="H16"/>
    </sheetView>
  </sheetViews>
  <sheetFormatPr defaultColWidth="11.421875" defaultRowHeight="12.75"/>
  <cols>
    <col min="1" max="1" width="0" style="0" hidden="1" customWidth="1"/>
    <col min="3" max="3" width="7.57421875" style="0" customWidth="1"/>
    <col min="4" max="4" width="74.57421875" style="10" customWidth="1"/>
    <col min="5" max="5" width="9.57421875" style="10" customWidth="1"/>
    <col min="6" max="6" width="10.140625" style="1" customWidth="1"/>
    <col min="7" max="7" width="18.8515625" style="55" customWidth="1"/>
    <col min="8" max="8" width="21.28125" style="49" customWidth="1"/>
    <col min="9" max="9" width="6.8515625" style="0" customWidth="1"/>
    <col min="10" max="10" width="27.57421875" style="0" hidden="1" customWidth="1"/>
    <col min="11" max="11" width="20.140625" style="0" hidden="1" customWidth="1"/>
    <col min="12" max="12" width="0" style="0" hidden="1" customWidth="1"/>
    <col min="13" max="13" width="21.00390625" style="0" customWidth="1"/>
  </cols>
  <sheetData>
    <row r="1" spans="3:8" ht="12.75">
      <c r="C1" s="28"/>
      <c r="D1" s="13"/>
      <c r="E1" s="13"/>
      <c r="F1" s="25"/>
      <c r="G1" s="56"/>
      <c r="H1" s="50"/>
    </row>
    <row r="2" spans="3:8" ht="12.75">
      <c r="C2" s="29"/>
      <c r="D2" s="14" t="s">
        <v>0</v>
      </c>
      <c r="E2" s="15"/>
      <c r="F2" s="16"/>
      <c r="G2" s="57"/>
      <c r="H2" s="51"/>
    </row>
    <row r="3" spans="3:8" ht="12.75">
      <c r="C3" s="29"/>
      <c r="D3" s="14" t="s">
        <v>1</v>
      </c>
      <c r="E3" s="15"/>
      <c r="F3" s="16"/>
      <c r="G3" s="57"/>
      <c r="H3" s="51"/>
    </row>
    <row r="4" spans="3:8" ht="12.75">
      <c r="C4" s="29"/>
      <c r="D4" s="14" t="s">
        <v>37</v>
      </c>
      <c r="E4" s="15"/>
      <c r="F4" s="16"/>
      <c r="G4" s="57"/>
      <c r="H4" s="51"/>
    </row>
    <row r="5" spans="3:8" ht="12.75">
      <c r="C5" s="29"/>
      <c r="D5" s="14" t="s">
        <v>89</v>
      </c>
      <c r="E5" s="15"/>
      <c r="F5" s="17"/>
      <c r="G5" s="128"/>
      <c r="H5" s="129"/>
    </row>
    <row r="6" spans="3:8" ht="14.25">
      <c r="C6" s="30"/>
      <c r="D6" s="18"/>
      <c r="E6" s="19"/>
      <c r="F6" s="20"/>
      <c r="G6" s="58"/>
      <c r="H6" s="52"/>
    </row>
    <row r="7" spans="3:8" ht="28.5" customHeight="1">
      <c r="C7" s="142" t="s">
        <v>92</v>
      </c>
      <c r="D7" s="143"/>
      <c r="E7" s="143"/>
      <c r="F7" s="143"/>
      <c r="G7" s="143"/>
      <c r="H7" s="144"/>
    </row>
    <row r="8" spans="3:8" ht="18.75">
      <c r="C8" s="130" t="s">
        <v>73</v>
      </c>
      <c r="D8" s="131"/>
      <c r="E8" s="131"/>
      <c r="F8" s="131"/>
      <c r="G8" s="131"/>
      <c r="H8" s="132"/>
    </row>
    <row r="9" spans="3:8" ht="18.75">
      <c r="C9" s="133" t="s">
        <v>88</v>
      </c>
      <c r="D9" s="134"/>
      <c r="E9" s="134"/>
      <c r="F9" s="134"/>
      <c r="G9" s="134"/>
      <c r="H9" s="135"/>
    </row>
    <row r="10" spans="3:8" ht="16.5" thickBot="1">
      <c r="C10" s="41"/>
      <c r="D10" s="42"/>
      <c r="E10" s="42"/>
      <c r="F10" s="42"/>
      <c r="G10" s="140"/>
      <c r="H10" s="141"/>
    </row>
    <row r="11" spans="3:8" ht="19.5" thickBot="1">
      <c r="C11" s="67" t="s">
        <v>38</v>
      </c>
      <c r="D11" s="68" t="s">
        <v>39</v>
      </c>
      <c r="E11" s="23" t="s">
        <v>35</v>
      </c>
      <c r="F11" s="68" t="s">
        <v>2</v>
      </c>
      <c r="G11" s="69" t="s">
        <v>3</v>
      </c>
      <c r="H11" s="70" t="s">
        <v>4</v>
      </c>
    </row>
    <row r="12" spans="3:11" s="1" customFormat="1" ht="15.75">
      <c r="C12" s="34">
        <v>1</v>
      </c>
      <c r="D12" s="35" t="s">
        <v>40</v>
      </c>
      <c r="E12" s="21"/>
      <c r="F12" s="22"/>
      <c r="G12" s="59"/>
      <c r="H12" s="53"/>
      <c r="K12" s="1">
        <v>0.998</v>
      </c>
    </row>
    <row r="13" spans="3:11" s="11" customFormat="1" ht="18.75">
      <c r="C13" s="31">
        <f>SUM(C12+0.01)</f>
        <v>1.01</v>
      </c>
      <c r="D13" s="2" t="s">
        <v>14</v>
      </c>
      <c r="E13" s="44" t="s">
        <v>7</v>
      </c>
      <c r="F13" s="75">
        <v>780.3</v>
      </c>
      <c r="G13" s="60"/>
      <c r="H13" s="54"/>
      <c r="J13" s="60">
        <v>1300</v>
      </c>
      <c r="K13" s="11">
        <f aca="true" t="shared" si="0" ref="K13:K20">ROUND(J13*$K$12,0)</f>
        <v>1297</v>
      </c>
    </row>
    <row r="14" spans="3:11" s="11" customFormat="1" ht="18.75">
      <c r="C14" s="31">
        <f>SUM(C13+0.01)</f>
        <v>1.02</v>
      </c>
      <c r="D14" s="3" t="s">
        <v>15</v>
      </c>
      <c r="E14" s="44" t="s">
        <v>10</v>
      </c>
      <c r="F14" s="75">
        <v>1</v>
      </c>
      <c r="G14" s="60"/>
      <c r="H14" s="54"/>
      <c r="J14" s="60">
        <v>643394</v>
      </c>
      <c r="K14" s="11">
        <f t="shared" si="0"/>
        <v>642107</v>
      </c>
    </row>
    <row r="15" spans="3:11" s="11" customFormat="1" ht="18.75">
      <c r="C15" s="31">
        <f>SUM(C14+0.01)</f>
        <v>1.03</v>
      </c>
      <c r="D15" s="2" t="s">
        <v>16</v>
      </c>
      <c r="E15" s="44" t="s">
        <v>5</v>
      </c>
      <c r="F15" s="75">
        <v>200</v>
      </c>
      <c r="G15" s="60"/>
      <c r="H15" s="54"/>
      <c r="J15" s="60">
        <v>6570</v>
      </c>
      <c r="K15" s="11">
        <f t="shared" si="0"/>
        <v>6557</v>
      </c>
    </row>
    <row r="16" spans="3:11" s="11" customFormat="1" ht="51.75" customHeight="1">
      <c r="C16" s="31">
        <f>SUM(C15+0.01)</f>
        <v>1.04</v>
      </c>
      <c r="D16" s="3" t="s">
        <v>33</v>
      </c>
      <c r="E16" s="44" t="s">
        <v>5</v>
      </c>
      <c r="F16" s="75">
        <v>38.4</v>
      </c>
      <c r="G16" s="60"/>
      <c r="H16" s="54"/>
      <c r="J16" s="60">
        <v>56850</v>
      </c>
      <c r="K16" s="11">
        <f t="shared" si="0"/>
        <v>56736</v>
      </c>
    </row>
    <row r="17" spans="3:11" ht="18.75">
      <c r="C17" s="32">
        <v>2</v>
      </c>
      <c r="D17" s="4" t="s">
        <v>11</v>
      </c>
      <c r="E17" s="46"/>
      <c r="F17" s="76"/>
      <c r="G17" s="60"/>
      <c r="H17" s="54"/>
      <c r="J17" s="61"/>
      <c r="K17" s="11">
        <f t="shared" si="0"/>
        <v>0</v>
      </c>
    </row>
    <row r="18" spans="3:11" ht="78.75">
      <c r="C18" s="31">
        <v>2.01</v>
      </c>
      <c r="D18" s="2" t="s">
        <v>20</v>
      </c>
      <c r="E18" s="44" t="s">
        <v>7</v>
      </c>
      <c r="F18" s="77">
        <v>557.5</v>
      </c>
      <c r="G18" s="60"/>
      <c r="H18" s="54"/>
      <c r="I18" s="33"/>
      <c r="J18" s="60">
        <v>112877</v>
      </c>
      <c r="K18" s="11">
        <f t="shared" si="0"/>
        <v>112651</v>
      </c>
    </row>
    <row r="19" spans="3:13" s="1" customFormat="1" ht="20.25" customHeight="1">
      <c r="C19" s="36">
        <v>3</v>
      </c>
      <c r="D19" s="37" t="s">
        <v>12</v>
      </c>
      <c r="E19" s="45"/>
      <c r="F19" s="78"/>
      <c r="G19" s="60"/>
      <c r="H19" s="54"/>
      <c r="J19" s="62"/>
      <c r="K19" s="11">
        <f t="shared" si="0"/>
        <v>0</v>
      </c>
      <c r="M19" s="87"/>
    </row>
    <row r="20" spans="3:13" ht="31.5">
      <c r="C20" s="31">
        <v>3.01</v>
      </c>
      <c r="D20" s="2" t="s">
        <v>13</v>
      </c>
      <c r="E20" s="44" t="s">
        <v>7</v>
      </c>
      <c r="F20" s="75">
        <f>F18</f>
        <v>557.5</v>
      </c>
      <c r="G20" s="60"/>
      <c r="H20" s="54"/>
      <c r="J20" s="60">
        <v>20169</v>
      </c>
      <c r="K20" s="11">
        <f t="shared" si="0"/>
        <v>20129</v>
      </c>
      <c r="M20" s="97"/>
    </row>
    <row r="21" spans="3:10" s="11" customFormat="1" ht="19.5" customHeight="1">
      <c r="C21" s="124">
        <v>4</v>
      </c>
      <c r="D21" s="106" t="s">
        <v>70</v>
      </c>
      <c r="E21" s="107"/>
      <c r="F21" s="108"/>
      <c r="G21" s="109"/>
      <c r="H21" s="54"/>
      <c r="J21" s="81"/>
    </row>
    <row r="22" spans="3:10" s="11" customFormat="1" ht="35.25" customHeight="1">
      <c r="C22" s="124">
        <v>4.01</v>
      </c>
      <c r="D22" s="2" t="s">
        <v>76</v>
      </c>
      <c r="E22" s="107"/>
      <c r="F22" s="108"/>
      <c r="G22" s="109"/>
      <c r="H22" s="54"/>
      <c r="J22" s="81"/>
    </row>
    <row r="23" spans="3:10" s="11" customFormat="1" ht="19.5" customHeight="1">
      <c r="C23" s="31">
        <v>4.02</v>
      </c>
      <c r="D23" s="92" t="s">
        <v>49</v>
      </c>
      <c r="E23" s="44" t="s">
        <v>5</v>
      </c>
      <c r="F23" s="79">
        <v>716.7</v>
      </c>
      <c r="G23" s="80"/>
      <c r="H23" s="54"/>
      <c r="J23" s="81"/>
    </row>
    <row r="24" spans="3:10" s="11" customFormat="1" ht="19.5" customHeight="1">
      <c r="C24" s="31">
        <f aca="true" t="shared" si="1" ref="C24:C29">C23+0.01</f>
        <v>4.029999999999999</v>
      </c>
      <c r="D24" s="2" t="s">
        <v>74</v>
      </c>
      <c r="E24" s="44" t="s">
        <v>7</v>
      </c>
      <c r="F24" s="79">
        <v>499.5</v>
      </c>
      <c r="G24" s="60"/>
      <c r="H24" s="54"/>
      <c r="J24" s="81"/>
    </row>
    <row r="25" spans="3:10" s="11" customFormat="1" ht="19.5" customHeight="1">
      <c r="C25" s="31">
        <f t="shared" si="1"/>
        <v>4.039999999999999</v>
      </c>
      <c r="D25" s="92" t="s">
        <v>75</v>
      </c>
      <c r="E25" s="44" t="s">
        <v>7</v>
      </c>
      <c r="F25" s="79">
        <v>499.5</v>
      </c>
      <c r="G25" s="80"/>
      <c r="H25" s="54"/>
      <c r="J25" s="81"/>
    </row>
    <row r="26" spans="3:10" s="11" customFormat="1" ht="81.75" customHeight="1">
      <c r="C26" s="31">
        <f t="shared" si="1"/>
        <v>4.049999999999999</v>
      </c>
      <c r="D26" s="125" t="s">
        <v>79</v>
      </c>
      <c r="E26" s="44" t="s">
        <v>7</v>
      </c>
      <c r="F26" s="79">
        <v>47.9</v>
      </c>
      <c r="G26" s="80"/>
      <c r="H26" s="54"/>
      <c r="J26" s="81"/>
    </row>
    <row r="27" spans="3:10" s="11" customFormat="1" ht="19.5" customHeight="1">
      <c r="C27" s="31">
        <f t="shared" si="1"/>
        <v>4.059999999999999</v>
      </c>
      <c r="D27" s="90" t="s">
        <v>80</v>
      </c>
      <c r="E27" s="89" t="s">
        <v>7</v>
      </c>
      <c r="F27" s="79">
        <v>1053.7</v>
      </c>
      <c r="G27" s="80"/>
      <c r="H27" s="54"/>
      <c r="J27" s="81"/>
    </row>
    <row r="28" spans="3:10" s="11" customFormat="1" ht="19.5" customHeight="1">
      <c r="C28" s="31">
        <f t="shared" si="1"/>
        <v>4.0699999999999985</v>
      </c>
      <c r="D28" s="92" t="s">
        <v>64</v>
      </c>
      <c r="E28" s="44" t="s">
        <v>5</v>
      </c>
      <c r="F28" s="79">
        <v>284</v>
      </c>
      <c r="G28" s="80"/>
      <c r="H28" s="54"/>
      <c r="J28" s="81"/>
    </row>
    <row r="29" spans="3:10" s="11" customFormat="1" ht="19.5" customHeight="1">
      <c r="C29" s="31">
        <f t="shared" si="1"/>
        <v>4.079999999999998</v>
      </c>
      <c r="D29" s="92" t="s">
        <v>65</v>
      </c>
      <c r="E29" s="44" t="s">
        <v>5</v>
      </c>
      <c r="F29" s="79">
        <v>139.2</v>
      </c>
      <c r="G29" s="80"/>
      <c r="H29" s="54"/>
      <c r="J29" s="81"/>
    </row>
    <row r="30" spans="3:10" s="11" customFormat="1" ht="19.5" customHeight="1">
      <c r="C30" s="113">
        <v>5</v>
      </c>
      <c r="D30" s="98" t="s">
        <v>50</v>
      </c>
      <c r="E30" s="89"/>
      <c r="F30" s="79"/>
      <c r="G30" s="80"/>
      <c r="H30" s="54"/>
      <c r="J30" s="81"/>
    </row>
    <row r="31" spans="3:10" s="11" customFormat="1" ht="19.5" customHeight="1">
      <c r="C31" s="88">
        <v>5.01</v>
      </c>
      <c r="D31" s="90" t="s">
        <v>81</v>
      </c>
      <c r="E31" s="89" t="s">
        <v>5</v>
      </c>
      <c r="F31" s="79">
        <v>280</v>
      </c>
      <c r="G31" s="80"/>
      <c r="H31" s="54"/>
      <c r="J31" s="81"/>
    </row>
    <row r="32" spans="3:10" s="11" customFormat="1" ht="19.5" customHeight="1">
      <c r="C32" s="88">
        <v>5.02</v>
      </c>
      <c r="D32" s="90" t="s">
        <v>82</v>
      </c>
      <c r="E32" s="89" t="s">
        <v>7</v>
      </c>
      <c r="F32" s="79">
        <v>36</v>
      </c>
      <c r="G32" s="60"/>
      <c r="H32" s="54"/>
      <c r="J32" s="81"/>
    </row>
    <row r="33" spans="3:10" s="11" customFormat="1" ht="19.5" customHeight="1">
      <c r="C33" s="88">
        <v>5.03</v>
      </c>
      <c r="D33" s="90" t="s">
        <v>51</v>
      </c>
      <c r="E33" s="89" t="s">
        <v>5</v>
      </c>
      <c r="F33" s="79">
        <v>25</v>
      </c>
      <c r="G33" s="80"/>
      <c r="H33" s="54"/>
      <c r="J33" s="81"/>
    </row>
    <row r="34" spans="3:10" s="11" customFormat="1" ht="19.5" customHeight="1">
      <c r="C34" s="88">
        <v>5.04</v>
      </c>
      <c r="D34" s="90" t="s">
        <v>52</v>
      </c>
      <c r="E34" s="89" t="s">
        <v>5</v>
      </c>
      <c r="F34" s="79">
        <v>16</v>
      </c>
      <c r="G34" s="80"/>
      <c r="H34" s="54"/>
      <c r="J34" s="81"/>
    </row>
    <row r="35" spans="3:10" s="11" customFormat="1" ht="19.5" customHeight="1">
      <c r="C35" s="88">
        <v>5.05</v>
      </c>
      <c r="D35" s="90" t="s">
        <v>53</v>
      </c>
      <c r="E35" s="89" t="s">
        <v>5</v>
      </c>
      <c r="F35" s="79">
        <v>39</v>
      </c>
      <c r="G35" s="80"/>
      <c r="H35" s="54"/>
      <c r="J35" s="81"/>
    </row>
    <row r="36" spans="3:10" s="11" customFormat="1" ht="19.5" customHeight="1">
      <c r="C36" s="88">
        <v>5.06</v>
      </c>
      <c r="D36" s="90" t="s">
        <v>54</v>
      </c>
      <c r="E36" s="89" t="s">
        <v>56</v>
      </c>
      <c r="F36" s="79">
        <v>17</v>
      </c>
      <c r="G36" s="80"/>
      <c r="H36" s="54"/>
      <c r="J36" s="81"/>
    </row>
    <row r="37" spans="3:10" s="11" customFormat="1" ht="19.5" customHeight="1">
      <c r="C37" s="88">
        <v>5.07</v>
      </c>
      <c r="D37" s="90" t="s">
        <v>55</v>
      </c>
      <c r="E37" s="89" t="s">
        <v>48</v>
      </c>
      <c r="F37" s="79">
        <v>8</v>
      </c>
      <c r="G37" s="80"/>
      <c r="H37" s="54"/>
      <c r="J37" s="81"/>
    </row>
    <row r="38" spans="3:13" s="11" customFormat="1" ht="33" customHeight="1">
      <c r="C38" s="88">
        <v>5.08</v>
      </c>
      <c r="D38" s="90" t="s">
        <v>83</v>
      </c>
      <c r="E38" s="89" t="s">
        <v>48</v>
      </c>
      <c r="F38" s="79">
        <v>4</v>
      </c>
      <c r="G38" s="80"/>
      <c r="H38" s="54"/>
      <c r="J38" s="81"/>
      <c r="M38" s="91"/>
    </row>
    <row r="39" spans="3:10" s="11" customFormat="1" ht="19.5" customHeight="1">
      <c r="C39" s="88">
        <v>5.09</v>
      </c>
      <c r="D39" s="90" t="s">
        <v>66</v>
      </c>
      <c r="E39" s="89" t="s">
        <v>48</v>
      </c>
      <c r="F39" s="79">
        <v>3</v>
      </c>
      <c r="G39" s="80"/>
      <c r="H39" s="54"/>
      <c r="J39" s="81"/>
    </row>
    <row r="40" spans="3:10" s="11" customFormat="1" ht="19.5" customHeight="1">
      <c r="C40" s="88">
        <v>5.1</v>
      </c>
      <c r="D40" s="90" t="s">
        <v>57</v>
      </c>
      <c r="E40" s="89" t="s">
        <v>5</v>
      </c>
      <c r="F40" s="79">
        <v>52</v>
      </c>
      <c r="G40" s="80"/>
      <c r="H40" s="54"/>
      <c r="J40" s="81"/>
    </row>
    <row r="41" spans="3:10" s="11" customFormat="1" ht="19.5" customHeight="1">
      <c r="C41" s="88">
        <v>5.11</v>
      </c>
      <c r="D41" s="90" t="s">
        <v>58</v>
      </c>
      <c r="E41" s="89" t="s">
        <v>5</v>
      </c>
      <c r="F41" s="79">
        <v>32</v>
      </c>
      <c r="G41" s="80"/>
      <c r="H41" s="54"/>
      <c r="J41" s="81"/>
    </row>
    <row r="42" spans="3:10" s="11" customFormat="1" ht="19.5" customHeight="1">
      <c r="C42" s="88">
        <v>5.12</v>
      </c>
      <c r="D42" s="90" t="s">
        <v>59</v>
      </c>
      <c r="E42" s="89" t="s">
        <v>48</v>
      </c>
      <c r="F42" s="79">
        <v>22</v>
      </c>
      <c r="G42" s="80"/>
      <c r="H42" s="54"/>
      <c r="J42" s="81"/>
    </row>
    <row r="43" spans="3:10" s="11" customFormat="1" ht="19.5" customHeight="1">
      <c r="C43" s="88">
        <v>5.13</v>
      </c>
      <c r="D43" s="90" t="s">
        <v>60</v>
      </c>
      <c r="E43" s="89" t="s">
        <v>7</v>
      </c>
      <c r="F43" s="79">
        <v>140.5</v>
      </c>
      <c r="G43" s="80"/>
      <c r="H43" s="54"/>
      <c r="J43" s="81"/>
    </row>
    <row r="44" spans="3:10" s="11" customFormat="1" ht="19.5" customHeight="1">
      <c r="C44" s="88">
        <v>5.14</v>
      </c>
      <c r="D44" s="90" t="s">
        <v>84</v>
      </c>
      <c r="E44" s="89" t="s">
        <v>5</v>
      </c>
      <c r="F44" s="79">
        <v>27</v>
      </c>
      <c r="G44" s="80"/>
      <c r="H44" s="54"/>
      <c r="J44" s="81"/>
    </row>
    <row r="45" spans="3:10" s="11" customFormat="1" ht="19.5" customHeight="1">
      <c r="C45" s="88">
        <v>5.15</v>
      </c>
      <c r="D45" s="90" t="s">
        <v>61</v>
      </c>
      <c r="E45" s="89" t="s">
        <v>5</v>
      </c>
      <c r="F45" s="79">
        <v>56.2</v>
      </c>
      <c r="G45" s="80"/>
      <c r="H45" s="54"/>
      <c r="J45" s="81"/>
    </row>
    <row r="46" spans="3:10" s="11" customFormat="1" ht="19.5" customHeight="1">
      <c r="C46" s="88">
        <v>5.16</v>
      </c>
      <c r="D46" s="90" t="s">
        <v>62</v>
      </c>
      <c r="E46" s="89" t="s">
        <v>48</v>
      </c>
      <c r="F46" s="79">
        <v>32</v>
      </c>
      <c r="G46" s="80"/>
      <c r="H46" s="54"/>
      <c r="J46" s="81"/>
    </row>
    <row r="47" spans="3:10" s="11" customFormat="1" ht="37.5" customHeight="1">
      <c r="C47" s="88">
        <v>5.17</v>
      </c>
      <c r="D47" s="3" t="s">
        <v>36</v>
      </c>
      <c r="E47" s="44" t="s">
        <v>5</v>
      </c>
      <c r="F47" s="75">
        <v>9</v>
      </c>
      <c r="G47" s="60"/>
      <c r="H47" s="54"/>
      <c r="J47" s="81"/>
    </row>
    <row r="48" spans="3:10" s="11" customFormat="1" ht="50.25" customHeight="1">
      <c r="C48" s="88">
        <v>5.18</v>
      </c>
      <c r="D48" s="3" t="s">
        <v>26</v>
      </c>
      <c r="E48" s="44" t="s">
        <v>5</v>
      </c>
      <c r="F48" s="79">
        <v>9</v>
      </c>
      <c r="G48" s="80"/>
      <c r="H48" s="54"/>
      <c r="J48" s="81"/>
    </row>
    <row r="49" spans="3:10" s="11" customFormat="1" ht="19.5" customHeight="1">
      <c r="C49" s="88">
        <v>5.19</v>
      </c>
      <c r="D49" s="90" t="s">
        <v>17</v>
      </c>
      <c r="E49" s="89" t="s">
        <v>7</v>
      </c>
      <c r="F49" s="79">
        <v>281</v>
      </c>
      <c r="G49" s="80"/>
      <c r="H49" s="54"/>
      <c r="J49" s="81"/>
    </row>
    <row r="50" spans="3:10" s="11" customFormat="1" ht="36" customHeight="1">
      <c r="C50" s="88">
        <v>5.2</v>
      </c>
      <c r="D50" s="3" t="s">
        <v>18</v>
      </c>
      <c r="E50" s="89" t="s">
        <v>7</v>
      </c>
      <c r="F50" s="79">
        <v>60</v>
      </c>
      <c r="G50" s="80"/>
      <c r="H50" s="54"/>
      <c r="J50" s="81"/>
    </row>
    <row r="51" spans="3:10" s="11" customFormat="1" ht="19.5" customHeight="1">
      <c r="C51" s="88">
        <v>5.21</v>
      </c>
      <c r="D51" s="3" t="s">
        <v>43</v>
      </c>
      <c r="E51" s="89" t="s">
        <v>7</v>
      </c>
      <c r="F51" s="79">
        <v>56</v>
      </c>
      <c r="G51" s="80"/>
      <c r="H51" s="54"/>
      <c r="J51" s="81"/>
    </row>
    <row r="52" spans="3:10" s="11" customFormat="1" ht="19.5" customHeight="1">
      <c r="C52" s="88">
        <v>5.22</v>
      </c>
      <c r="D52" s="90" t="s">
        <v>63</v>
      </c>
      <c r="E52" s="89" t="s">
        <v>7</v>
      </c>
      <c r="F52" s="79">
        <v>221</v>
      </c>
      <c r="G52" s="80"/>
      <c r="H52" s="54"/>
      <c r="J52" s="81"/>
    </row>
    <row r="53" spans="3:10" s="11" customFormat="1" ht="79.5" customHeight="1">
      <c r="C53" s="88">
        <v>5.23</v>
      </c>
      <c r="D53" s="125" t="s">
        <v>79</v>
      </c>
      <c r="E53" s="89" t="s">
        <v>7</v>
      </c>
      <c r="F53" s="79">
        <v>67.9</v>
      </c>
      <c r="G53" s="80"/>
      <c r="H53" s="54"/>
      <c r="J53" s="81"/>
    </row>
    <row r="54" spans="3:10" s="11" customFormat="1" ht="19.5" customHeight="1">
      <c r="C54" s="88">
        <v>5.23999999999999</v>
      </c>
      <c r="D54" s="90" t="s">
        <v>67</v>
      </c>
      <c r="E54" s="89" t="s">
        <v>48</v>
      </c>
      <c r="F54" s="79">
        <v>3</v>
      </c>
      <c r="G54" s="80"/>
      <c r="H54" s="54"/>
      <c r="J54" s="81"/>
    </row>
    <row r="55" spans="3:10" s="11" customFormat="1" ht="78" customHeight="1">
      <c r="C55" s="88">
        <v>5.24999999999999</v>
      </c>
      <c r="D55" s="125" t="s">
        <v>85</v>
      </c>
      <c r="E55" s="89" t="s">
        <v>7</v>
      </c>
      <c r="F55" s="79">
        <v>39</v>
      </c>
      <c r="G55" s="80"/>
      <c r="H55" s="54"/>
      <c r="J55" s="81"/>
    </row>
    <row r="56" spans="3:10" s="11" customFormat="1" ht="19.5" customHeight="1">
      <c r="C56" s="88">
        <v>5.25999999999997</v>
      </c>
      <c r="D56" s="90" t="s">
        <v>86</v>
      </c>
      <c r="E56" s="89" t="s">
        <v>48</v>
      </c>
      <c r="F56" s="79">
        <v>3</v>
      </c>
      <c r="G56" s="80"/>
      <c r="H56" s="54"/>
      <c r="J56" s="81"/>
    </row>
    <row r="57" spans="3:10" s="11" customFormat="1" ht="19.5" customHeight="1">
      <c r="C57" s="88">
        <v>5.26999999999996</v>
      </c>
      <c r="D57" s="3" t="s">
        <v>19</v>
      </c>
      <c r="E57" s="44" t="s">
        <v>7</v>
      </c>
      <c r="F57" s="75">
        <v>67.9</v>
      </c>
      <c r="G57" s="60"/>
      <c r="H57" s="54"/>
      <c r="J57" s="81"/>
    </row>
    <row r="58" spans="3:10" s="11" customFormat="1" ht="19.5" customHeight="1">
      <c r="C58" s="88">
        <v>5.27999999999995</v>
      </c>
      <c r="D58" s="90" t="s">
        <v>87</v>
      </c>
      <c r="E58" s="89" t="s">
        <v>6</v>
      </c>
      <c r="F58" s="79">
        <v>35</v>
      </c>
      <c r="G58" s="80"/>
      <c r="H58" s="54"/>
      <c r="J58" s="81"/>
    </row>
    <row r="59" spans="3:10" s="11" customFormat="1" ht="19.5" customHeight="1">
      <c r="C59" s="88">
        <v>5.28999999999994</v>
      </c>
      <c r="D59" s="3" t="s">
        <v>21</v>
      </c>
      <c r="E59" s="44" t="s">
        <v>10</v>
      </c>
      <c r="F59" s="75">
        <v>8</v>
      </c>
      <c r="G59" s="60"/>
      <c r="H59" s="54"/>
      <c r="J59" s="81"/>
    </row>
    <row r="60" spans="3:10" s="11" customFormat="1" ht="37.5" customHeight="1">
      <c r="C60" s="88">
        <v>5.29999999999993</v>
      </c>
      <c r="D60" s="3" t="s">
        <v>22</v>
      </c>
      <c r="E60" s="44" t="s">
        <v>10</v>
      </c>
      <c r="F60" s="75">
        <v>6</v>
      </c>
      <c r="G60" s="60"/>
      <c r="H60" s="54"/>
      <c r="J60" s="81"/>
    </row>
    <row r="61" spans="3:10" s="11" customFormat="1" ht="53.25" customHeight="1">
      <c r="C61" s="88">
        <v>5.30999999999992</v>
      </c>
      <c r="D61" s="3" t="s">
        <v>23</v>
      </c>
      <c r="E61" s="44" t="s">
        <v>10</v>
      </c>
      <c r="F61" s="75">
        <v>2</v>
      </c>
      <c r="G61" s="60"/>
      <c r="H61" s="54"/>
      <c r="J61" s="81"/>
    </row>
    <row r="62" spans="3:10" s="11" customFormat="1" ht="49.5" customHeight="1">
      <c r="C62" s="88">
        <v>5.31999999999991</v>
      </c>
      <c r="D62" s="3" t="s">
        <v>24</v>
      </c>
      <c r="E62" s="44" t="s">
        <v>10</v>
      </c>
      <c r="F62" s="75">
        <v>5</v>
      </c>
      <c r="G62" s="60"/>
      <c r="H62" s="54"/>
      <c r="J62" s="81"/>
    </row>
    <row r="63" spans="3:10" s="11" customFormat="1" ht="36.75" customHeight="1">
      <c r="C63" s="88">
        <v>5.3299999999999</v>
      </c>
      <c r="D63" s="3" t="s">
        <v>41</v>
      </c>
      <c r="E63" s="44" t="s">
        <v>10</v>
      </c>
      <c r="F63" s="75">
        <v>2</v>
      </c>
      <c r="G63" s="60"/>
      <c r="H63" s="54"/>
      <c r="J63" s="81"/>
    </row>
    <row r="64" spans="3:10" s="11" customFormat="1" ht="38.25" customHeight="1">
      <c r="C64" s="88">
        <v>5.33999999999989</v>
      </c>
      <c r="D64" s="3" t="s">
        <v>42</v>
      </c>
      <c r="E64" s="44" t="s">
        <v>10</v>
      </c>
      <c r="F64" s="75">
        <v>2</v>
      </c>
      <c r="G64" s="60"/>
      <c r="H64" s="54"/>
      <c r="J64" s="81"/>
    </row>
    <row r="65" spans="3:10" s="11" customFormat="1" ht="54" customHeight="1">
      <c r="C65" s="88">
        <v>5.34999999999988</v>
      </c>
      <c r="D65" s="3" t="s">
        <v>25</v>
      </c>
      <c r="E65" s="44" t="s">
        <v>10</v>
      </c>
      <c r="F65" s="75">
        <v>6</v>
      </c>
      <c r="G65" s="60"/>
      <c r="H65" s="54"/>
      <c r="J65" s="81"/>
    </row>
    <row r="66" spans="3:10" s="11" customFormat="1" ht="19.5" customHeight="1">
      <c r="C66" s="88">
        <v>5.35999999999987</v>
      </c>
      <c r="D66" s="3" t="s">
        <v>28</v>
      </c>
      <c r="E66" s="44" t="s">
        <v>7</v>
      </c>
      <c r="F66" s="75">
        <v>10</v>
      </c>
      <c r="G66" s="60"/>
      <c r="H66" s="54"/>
      <c r="J66" s="81"/>
    </row>
    <row r="67" spans="3:10" s="11" customFormat="1" ht="19.5" customHeight="1">
      <c r="C67" s="88">
        <v>5.36999999999986</v>
      </c>
      <c r="D67" s="3" t="s">
        <v>32</v>
      </c>
      <c r="E67" s="44" t="s">
        <v>10</v>
      </c>
      <c r="F67" s="75">
        <v>1</v>
      </c>
      <c r="G67" s="60"/>
      <c r="H67" s="54"/>
      <c r="J67" s="81"/>
    </row>
    <row r="68" spans="3:10" s="11" customFormat="1" ht="19.5" customHeight="1">
      <c r="C68" s="88">
        <v>5.37999999999985</v>
      </c>
      <c r="D68" s="3" t="s">
        <v>27</v>
      </c>
      <c r="E68" s="44" t="s">
        <v>10</v>
      </c>
      <c r="F68" s="75">
        <v>8</v>
      </c>
      <c r="G68" s="60"/>
      <c r="H68" s="54"/>
      <c r="J68" s="81"/>
    </row>
    <row r="69" spans="3:10" s="11" customFormat="1" ht="32.25" customHeight="1">
      <c r="C69" s="88">
        <v>5.38999999999984</v>
      </c>
      <c r="D69" s="104" t="s">
        <v>69</v>
      </c>
      <c r="E69" s="105" t="s">
        <v>7</v>
      </c>
      <c r="F69" s="79">
        <v>160</v>
      </c>
      <c r="G69" s="80"/>
      <c r="H69" s="54"/>
      <c r="J69" s="81"/>
    </row>
    <row r="70" spans="3:10" s="24" customFormat="1" ht="31.5" customHeight="1">
      <c r="C70" s="88">
        <v>5.39999999999983</v>
      </c>
      <c r="D70" s="104" t="s">
        <v>68</v>
      </c>
      <c r="E70" s="105" t="s">
        <v>10</v>
      </c>
      <c r="F70" s="79">
        <v>1</v>
      </c>
      <c r="G70" s="80"/>
      <c r="H70" s="54"/>
      <c r="J70" s="81"/>
    </row>
    <row r="71" spans="3:10" s="11" customFormat="1" ht="24" customHeight="1">
      <c r="C71" s="88">
        <v>5.40999999999982</v>
      </c>
      <c r="D71" s="104" t="s">
        <v>71</v>
      </c>
      <c r="E71" s="105" t="s">
        <v>5</v>
      </c>
      <c r="F71" s="79">
        <v>1115</v>
      </c>
      <c r="G71" s="80"/>
      <c r="H71" s="54"/>
      <c r="J71" s="81"/>
    </row>
    <row r="72" spans="3:10" s="11" customFormat="1" ht="31.5" customHeight="1">
      <c r="C72" s="88">
        <v>5.41999999999981</v>
      </c>
      <c r="D72" s="104" t="s">
        <v>72</v>
      </c>
      <c r="E72" s="105" t="s">
        <v>7</v>
      </c>
      <c r="F72" s="79">
        <v>80</v>
      </c>
      <c r="G72" s="80"/>
      <c r="H72" s="54"/>
      <c r="J72" s="81"/>
    </row>
    <row r="73" spans="3:10" s="11" customFormat="1" ht="17.25" customHeight="1">
      <c r="C73" s="103">
        <v>6</v>
      </c>
      <c r="D73" s="37" t="s">
        <v>77</v>
      </c>
      <c r="E73" s="105"/>
      <c r="F73" s="79"/>
      <c r="G73" s="80"/>
      <c r="H73" s="54"/>
      <c r="J73" s="81"/>
    </row>
    <row r="74" spans="3:10" s="11" customFormat="1" ht="19.5" customHeight="1">
      <c r="C74" s="31">
        <v>6.01</v>
      </c>
      <c r="D74" s="96" t="s">
        <v>78</v>
      </c>
      <c r="E74" s="44" t="s">
        <v>7</v>
      </c>
      <c r="F74" s="75">
        <v>2680</v>
      </c>
      <c r="G74" s="60"/>
      <c r="H74" s="54"/>
      <c r="J74" s="81"/>
    </row>
    <row r="75" spans="3:8" ht="18">
      <c r="C75" s="84"/>
      <c r="D75" s="85" t="s">
        <v>31</v>
      </c>
      <c r="E75" s="86"/>
      <c r="F75" s="99"/>
      <c r="G75" s="100"/>
      <c r="H75" s="101"/>
    </row>
    <row r="76" spans="3:8" ht="18">
      <c r="C76" s="82"/>
      <c r="D76" s="83" t="s">
        <v>29</v>
      </c>
      <c r="E76" s="5"/>
      <c r="F76" s="6"/>
      <c r="G76" s="63"/>
      <c r="H76" s="47"/>
    </row>
    <row r="77" spans="3:8" ht="18">
      <c r="C77" s="82"/>
      <c r="D77" s="83" t="s">
        <v>30</v>
      </c>
      <c r="E77" s="5"/>
      <c r="F77" s="6"/>
      <c r="G77" s="63"/>
      <c r="H77" s="48"/>
    </row>
    <row r="78" spans="3:8" ht="18">
      <c r="C78" s="82"/>
      <c r="D78" s="83" t="s">
        <v>8</v>
      </c>
      <c r="E78" s="5"/>
      <c r="F78" s="6"/>
      <c r="G78" s="63"/>
      <c r="H78" s="47"/>
    </row>
    <row r="79" spans="3:13" ht="18.75" thickBot="1">
      <c r="C79" s="120"/>
      <c r="D79" s="136" t="s">
        <v>9</v>
      </c>
      <c r="E79" s="136"/>
      <c r="F79" s="121"/>
      <c r="G79" s="122"/>
      <c r="H79" s="123"/>
      <c r="I79" s="93"/>
      <c r="J79">
        <v>330360375</v>
      </c>
      <c r="K79" s="71">
        <f>H79/J79*100</f>
        <v>0</v>
      </c>
      <c r="M79" s="102"/>
    </row>
    <row r="80" spans="3:13" ht="15.75">
      <c r="C80" s="114"/>
      <c r="D80" s="12"/>
      <c r="E80" s="12"/>
      <c r="F80" s="26"/>
      <c r="G80" s="64"/>
      <c r="H80" s="116"/>
      <c r="I80" s="93"/>
      <c r="M80" s="94"/>
    </row>
    <row r="81" spans="3:13" ht="12.75">
      <c r="C81" s="115"/>
      <c r="D81" s="7"/>
      <c r="E81" s="137" t="s">
        <v>34</v>
      </c>
      <c r="F81" s="137"/>
      <c r="G81" s="137"/>
      <c r="H81" s="137"/>
      <c r="I81" s="93"/>
      <c r="M81" s="95"/>
    </row>
    <row r="82" spans="3:8" ht="12.75">
      <c r="C82" s="115"/>
      <c r="D82" s="7"/>
      <c r="E82" s="137"/>
      <c r="F82" s="137"/>
      <c r="G82" s="137"/>
      <c r="H82" s="137"/>
    </row>
    <row r="83" spans="3:8" ht="15.75">
      <c r="C83" s="115"/>
      <c r="D83" s="43"/>
      <c r="E83" s="137"/>
      <c r="F83" s="137"/>
      <c r="G83" s="137"/>
      <c r="H83" s="137"/>
    </row>
    <row r="84" spans="3:8" ht="12.75">
      <c r="C84" s="115"/>
      <c r="D84" s="8"/>
      <c r="E84" s="137"/>
      <c r="F84" s="137"/>
      <c r="G84" s="137"/>
      <c r="H84" s="137"/>
    </row>
    <row r="85" spans="3:8" ht="20.25" customHeight="1">
      <c r="C85" s="115"/>
      <c r="D85" s="127" t="s">
        <v>90</v>
      </c>
      <c r="E85" s="7"/>
      <c r="F85" s="27"/>
      <c r="G85" s="65"/>
      <c r="H85" s="117"/>
    </row>
    <row r="86" spans="3:8" ht="27.75" customHeight="1">
      <c r="C86" s="115"/>
      <c r="D86" s="126" t="s">
        <v>91</v>
      </c>
      <c r="E86" s="7"/>
      <c r="F86" s="27"/>
      <c r="G86" s="65"/>
      <c r="H86" s="117"/>
    </row>
    <row r="87" spans="3:8" ht="12.75">
      <c r="C87" s="115"/>
      <c r="D87" s="38"/>
      <c r="E87" s="110"/>
      <c r="F87" s="111"/>
      <c r="G87" s="112"/>
      <c r="H87" s="118"/>
    </row>
    <row r="88" spans="3:8" ht="12.75">
      <c r="C88" s="115"/>
      <c r="D88" s="38"/>
      <c r="E88" s="38"/>
      <c r="F88" s="39"/>
      <c r="G88" s="66"/>
      <c r="H88" s="119"/>
    </row>
    <row r="89" spans="3:8" ht="12.75">
      <c r="C89" s="115"/>
      <c r="D89" s="38"/>
      <c r="E89" s="38"/>
      <c r="F89" s="39"/>
      <c r="G89" s="66"/>
      <c r="H89" s="119"/>
    </row>
    <row r="90" spans="3:8" ht="15">
      <c r="C90" s="115"/>
      <c r="D90" s="8"/>
      <c r="E90" s="40"/>
      <c r="F90" s="39"/>
      <c r="G90" s="66"/>
      <c r="H90" s="119"/>
    </row>
    <row r="91" ht="12.75">
      <c r="C91" s="115"/>
    </row>
    <row r="92" ht="12.75">
      <c r="C92" s="115"/>
    </row>
    <row r="93" ht="12.75">
      <c r="D93" s="9"/>
    </row>
    <row r="94" spans="4:11" ht="15">
      <c r="D94" s="9"/>
      <c r="J94" s="138" t="s">
        <v>44</v>
      </c>
      <c r="K94" s="139"/>
    </row>
    <row r="95" spans="10:11" ht="15">
      <c r="J95" s="72" t="s">
        <v>45</v>
      </c>
      <c r="K95" s="73">
        <f>ROUND($H$75*0.17,0)</f>
        <v>0</v>
      </c>
    </row>
    <row r="96" spans="10:11" ht="15">
      <c r="J96" s="72" t="s">
        <v>46</v>
      </c>
      <c r="K96" s="73">
        <f>ROUND($H$75*0.03,0)</f>
        <v>0</v>
      </c>
    </row>
    <row r="97" spans="10:11" ht="15">
      <c r="J97" s="72" t="s">
        <v>47</v>
      </c>
      <c r="K97" s="73">
        <f>ROUND($H$75*0.05,0)</f>
        <v>0</v>
      </c>
    </row>
    <row r="99" ht="12.75">
      <c r="K99" s="74">
        <f>SUM(K95:K98)</f>
        <v>0</v>
      </c>
    </row>
  </sheetData>
  <sheetProtection/>
  <mergeCells count="8">
    <mergeCell ref="G5:H5"/>
    <mergeCell ref="C8:H8"/>
    <mergeCell ref="C9:H9"/>
    <mergeCell ref="D79:E79"/>
    <mergeCell ref="E81:H84"/>
    <mergeCell ref="J94:K94"/>
    <mergeCell ref="G10:H10"/>
    <mergeCell ref="C7:H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STF1NXPW1</cp:lastModifiedBy>
  <cp:lastPrinted>2014-10-23T13:51:11Z</cp:lastPrinted>
  <dcterms:created xsi:type="dcterms:W3CDTF">2011-10-27T14:35:44Z</dcterms:created>
  <dcterms:modified xsi:type="dcterms:W3CDTF">2014-12-16T15:45:11Z</dcterms:modified>
  <cp:category/>
  <cp:version/>
  <cp:contentType/>
  <cp:contentStatus/>
</cp:coreProperties>
</file>